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a663241b677f8d2/Documentos/Arquivos IBRAFLOR/Imprensa/2024/"/>
    </mc:Choice>
  </mc:AlternateContent>
  <xr:revisionPtr revIDLastSave="432" documentId="8_{3C69802C-2903-4A2F-AF3F-FE1C175D9A9F}" xr6:coauthVersionLast="47" xr6:coauthVersionMax="47" xr10:uidLastSave="{525BE594-E7A8-4829-A826-5A16248215D0}"/>
  <bookViews>
    <workbookView xWindow="-110" yWindow="-110" windowWidth="19420" windowHeight="10300" xr2:uid="{00000000-000D-0000-FFFF-FFFF00000000}"/>
  </bookViews>
  <sheets>
    <sheet name="Nrs gerais PIB" sheetId="1" r:id="rId1"/>
    <sheet name="PIB por segmento" sheetId="8" r:id="rId2"/>
    <sheet name="Evolução ano a ano" sheetId="2" r:id="rId3"/>
    <sheet name="Empregos" sheetId="6" r:id="rId4"/>
    <sheet name="Área has segm" sheetId="7" r:id="rId5"/>
    <sheet name="Dados Regionais" sheetId="12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6" l="1"/>
  <c r="C13" i="8"/>
  <c r="C14" i="8"/>
  <c r="C11" i="8"/>
  <c r="C10" i="8"/>
  <c r="C9" i="8"/>
  <c r="C8" i="8"/>
  <c r="D16" i="1" l="1"/>
  <c r="D15" i="8" l="1"/>
  <c r="C12" i="8"/>
  <c r="D18" i="1" l="1"/>
  <c r="C18" i="1"/>
  <c r="C9" i="7" l="1"/>
</calcChain>
</file>

<file path=xl/sharedStrings.xml><?xml version="1.0" encoding="utf-8"?>
<sst xmlns="http://schemas.openxmlformats.org/spreadsheetml/2006/main" count="54" uniqueCount="50">
  <si>
    <t>Nr de produtores</t>
  </si>
  <si>
    <t>Área cultivada</t>
  </si>
  <si>
    <t>Empregos diretos/há</t>
  </si>
  <si>
    <t>Nr de espécies produzidas</t>
  </si>
  <si>
    <t>Nr de pontos de venda no varejo</t>
  </si>
  <si>
    <t>Nr de empresas atacadistas</t>
  </si>
  <si>
    <t>Nr de centrais de atacado</t>
  </si>
  <si>
    <t>Produto</t>
  </si>
  <si>
    <t>Total</t>
  </si>
  <si>
    <t>R$</t>
  </si>
  <si>
    <t>Floricultura</t>
  </si>
  <si>
    <t>Decoração</t>
  </si>
  <si>
    <t>Paisagismo</t>
  </si>
  <si>
    <t>Autosserviço</t>
  </si>
  <si>
    <t>Consumo per capta - R$</t>
  </si>
  <si>
    <t>Atacados p/ consum final</t>
  </si>
  <si>
    <t>Produtor p/ consum final</t>
  </si>
  <si>
    <t>Merc Interno</t>
  </si>
  <si>
    <t>Outros</t>
  </si>
  <si>
    <t>Nr de empregos gerados no setor</t>
  </si>
  <si>
    <t>Produção</t>
  </si>
  <si>
    <t>Plantas Ornamentais</t>
  </si>
  <si>
    <t>Flores de Corte</t>
  </si>
  <si>
    <t>Flores em vaso</t>
  </si>
  <si>
    <t>%</t>
  </si>
  <si>
    <t>Tam médio da área de produção</t>
  </si>
  <si>
    <t xml:space="preserve">Nacional </t>
  </si>
  <si>
    <t>Mão de obra envolvida (TOTAL)</t>
  </si>
  <si>
    <t>Nr de varied. Prod./ cultivares</t>
  </si>
  <si>
    <t>São Paulo</t>
  </si>
  <si>
    <t>Nr de feiras exposições</t>
  </si>
  <si>
    <t>População brasileira (milhões)</t>
  </si>
  <si>
    <t>Área % por segmento de produção</t>
  </si>
  <si>
    <t>PIB por segmento</t>
  </si>
  <si>
    <t>Setor Ornamental PIB</t>
  </si>
  <si>
    <t>Dados sobre o PIB da Cadeia</t>
  </si>
  <si>
    <t>Setor Ornamental 2023</t>
  </si>
  <si>
    <t>ANO</t>
  </si>
  <si>
    <t>Merc Interno PIB (R$ bilhões)</t>
  </si>
  <si>
    <t xml:space="preserve">    SP representa aproximadamente 40% do total nacional</t>
  </si>
  <si>
    <t>% de crescimento</t>
  </si>
  <si>
    <t xml:space="preserve">         </t>
  </si>
  <si>
    <t xml:space="preserve">                       Evolução do PIB ano a ano</t>
  </si>
  <si>
    <r>
      <t xml:space="preserve">Tamanho do mercado (R$ bilhões) PIB = </t>
    </r>
    <r>
      <rPr>
        <b/>
        <sz val="16"/>
        <color rgb="FFFF0000"/>
        <rFont val="Calibri"/>
        <family val="2"/>
        <scheme val="minor"/>
      </rPr>
      <t>-3,2%</t>
    </r>
    <r>
      <rPr>
        <b/>
        <sz val="16"/>
        <rFont val="Calibri"/>
        <family val="2"/>
        <scheme val="minor"/>
      </rPr>
      <t xml:space="preserve"> comparado ao ano anterior (2022)</t>
    </r>
  </si>
  <si>
    <t>Insumos</t>
  </si>
  <si>
    <t>Compércio (Atacado e Varejo)</t>
  </si>
  <si>
    <t>Serviços (Decoração e Paisagismo)</t>
  </si>
  <si>
    <t>Agrosserviços</t>
  </si>
  <si>
    <t>ano 2023</t>
  </si>
  <si>
    <t>O setor de produção e a comercialização de flores e plantas geram mais de 263.000 empregos diretos (1,17% dos empregos do agronegócio brasileiro segundo o CEPEA/ESALQ/USP) e 800.000 indiretos, sendo o setor agropecuário que mais emprega mulheres, correspondendo a 56,2% da força de trabalho total e, em algumas localidades, esse número chega a 63%.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</si>
</sst>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6"/>
      <color theme="1"/>
      <name val="Calibri"/>
      <family val="2"/>
    </font>
    <font>
      <b/>
      <sz val="12"/>
      <color theme="1"/>
      <name val="Arial"/>
      <family val="2"/>
    </font>
    <font>
      <b/>
      <sz val="16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theme="0"/>
      </top>
      <bottom style="medium">
        <color theme="0"/>
      </bottom>
      <diagonal/>
    </border>
    <border>
      <left style="medium">
        <color indexed="64"/>
      </left>
      <right/>
      <top style="medium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FFFFFF"/>
      </left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theme="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7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8" fillId="0" borderId="0" xfId="0" applyFont="1"/>
    <xf numFmtId="0" fontId="9" fillId="0" borderId="0" xfId="0" applyFont="1"/>
    <xf numFmtId="0" fontId="3" fillId="3" borderId="18" xfId="0" applyFont="1" applyFill="1" applyBorder="1" applyAlignment="1">
      <alignment horizontal="center" vertical="center" wrapText="1"/>
    </xf>
    <xf numFmtId="164" fontId="2" fillId="0" borderId="0" xfId="1" applyNumberFormat="1" applyFont="1" applyBorder="1" applyAlignment="1">
      <alignment horizontal="center"/>
    </xf>
    <xf numFmtId="9" fontId="3" fillId="0" borderId="11" xfId="0" applyNumberFormat="1" applyFont="1" applyBorder="1"/>
    <xf numFmtId="164" fontId="2" fillId="3" borderId="0" xfId="1" applyNumberFormat="1" applyFont="1" applyFill="1" applyBorder="1" applyAlignment="1">
      <alignment horizontal="center"/>
    </xf>
    <xf numFmtId="9" fontId="3" fillId="3" borderId="11" xfId="0" applyNumberFormat="1" applyFont="1" applyFill="1" applyBorder="1"/>
    <xf numFmtId="164" fontId="2" fillId="0" borderId="0" xfId="1" applyNumberFormat="1" applyFont="1" applyFill="1" applyBorder="1" applyAlignment="1">
      <alignment horizontal="center"/>
    </xf>
    <xf numFmtId="0" fontId="3" fillId="0" borderId="2" xfId="0" applyFont="1" applyBorder="1"/>
    <xf numFmtId="164" fontId="2" fillId="2" borderId="4" xfId="1" applyNumberFormat="1" applyFont="1" applyFill="1" applyBorder="1" applyAlignment="1">
      <alignment horizontal="center"/>
    </xf>
    <xf numFmtId="9" fontId="3" fillId="2" borderId="5" xfId="0" applyNumberFormat="1" applyFont="1" applyFill="1" applyBorder="1"/>
    <xf numFmtId="0" fontId="3" fillId="3" borderId="1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horizontal="center"/>
    </xf>
    <xf numFmtId="0" fontId="7" fillId="0" borderId="12" xfId="0" applyFont="1" applyBorder="1"/>
    <xf numFmtId="0" fontId="7" fillId="3" borderId="13" xfId="0" applyFont="1" applyFill="1" applyBorder="1"/>
    <xf numFmtId="0" fontId="7" fillId="0" borderId="14" xfId="0" applyFont="1" applyBorder="1"/>
    <xf numFmtId="43" fontId="7" fillId="0" borderId="16" xfId="1" applyFont="1" applyFill="1" applyBorder="1" applyAlignment="1"/>
    <xf numFmtId="164" fontId="7" fillId="3" borderId="16" xfId="1" applyNumberFormat="1" applyFont="1" applyFill="1" applyBorder="1" applyAlignment="1"/>
    <xf numFmtId="0" fontId="7" fillId="0" borderId="13" xfId="0" applyFont="1" applyBorder="1"/>
    <xf numFmtId="164" fontId="7" fillId="0" borderId="16" xfId="1" applyNumberFormat="1" applyFont="1" applyFill="1" applyBorder="1" applyAlignment="1"/>
    <xf numFmtId="0" fontId="7" fillId="3" borderId="12" xfId="0" applyFont="1" applyFill="1" applyBorder="1"/>
    <xf numFmtId="0" fontId="2" fillId="2" borderId="3" xfId="0" applyFont="1" applyFill="1" applyBorder="1"/>
    <xf numFmtId="0" fontId="2" fillId="2" borderId="2" xfId="0" applyFont="1" applyFill="1" applyBorder="1" applyAlignment="1">
      <alignment horizontal="center"/>
    </xf>
    <xf numFmtId="0" fontId="2" fillId="0" borderId="12" xfId="0" applyFont="1" applyBorder="1"/>
    <xf numFmtId="0" fontId="2" fillId="3" borderId="12" xfId="0" applyFont="1" applyFill="1" applyBorder="1"/>
    <xf numFmtId="164" fontId="2" fillId="2" borderId="2" xfId="1" applyNumberFormat="1" applyFont="1" applyFill="1" applyBorder="1"/>
    <xf numFmtId="0" fontId="2" fillId="2" borderId="2" xfId="0" applyFont="1" applyFill="1" applyBorder="1"/>
    <xf numFmtId="9" fontId="2" fillId="0" borderId="16" xfId="0" applyNumberFormat="1" applyFont="1" applyBorder="1" applyAlignment="1">
      <alignment horizontal="center"/>
    </xf>
    <xf numFmtId="9" fontId="2" fillId="3" borderId="16" xfId="0" applyNumberFormat="1" applyFont="1" applyFill="1" applyBorder="1" applyAlignment="1">
      <alignment horizontal="center"/>
    </xf>
    <xf numFmtId="9" fontId="2" fillId="2" borderId="2" xfId="0" applyNumberFormat="1" applyFont="1" applyFill="1" applyBorder="1" applyAlignment="1">
      <alignment horizontal="center"/>
    </xf>
    <xf numFmtId="43" fontId="7" fillId="0" borderId="15" xfId="1" applyFont="1" applyFill="1" applyBorder="1" applyAlignment="1"/>
    <xf numFmtId="43" fontId="7" fillId="3" borderId="16" xfId="1" applyFont="1" applyFill="1" applyBorder="1" applyAlignment="1"/>
    <xf numFmtId="0" fontId="7" fillId="3" borderId="8" xfId="0" applyFont="1" applyFill="1" applyBorder="1"/>
    <xf numFmtId="164" fontId="7" fillId="3" borderId="17" xfId="1" applyNumberFormat="1" applyFont="1" applyFill="1" applyBorder="1" applyAlignment="1"/>
    <xf numFmtId="0" fontId="5" fillId="4" borderId="0" xfId="0" applyFont="1" applyFill="1"/>
    <xf numFmtId="0" fontId="10" fillId="0" borderId="0" xfId="0" applyFont="1"/>
    <xf numFmtId="43" fontId="5" fillId="0" borderId="0" xfId="0" applyNumberFormat="1" applyFont="1"/>
    <xf numFmtId="0" fontId="3" fillId="3" borderId="19" xfId="0" applyFont="1" applyFill="1" applyBorder="1" applyAlignment="1">
      <alignment horizontal="center" vertical="center" wrapText="1"/>
    </xf>
    <xf numFmtId="165" fontId="3" fillId="3" borderId="19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3" fillId="0" borderId="19" xfId="0" applyFont="1" applyBorder="1" applyAlignment="1">
      <alignment horizontal="center" vertical="center" wrapText="1"/>
    </xf>
    <xf numFmtId="165" fontId="3" fillId="0" borderId="19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justify" vertical="center"/>
    </xf>
    <xf numFmtId="9" fontId="3" fillId="3" borderId="19" xfId="0" applyNumberFormat="1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165" fontId="3" fillId="3" borderId="20" xfId="0" applyNumberFormat="1" applyFont="1" applyFill="1" applyBorder="1" applyAlignment="1">
      <alignment horizontal="center" vertical="center" wrapText="1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8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8" fillId="4" borderId="0" xfId="0" applyFont="1" applyFill="1"/>
    <xf numFmtId="0" fontId="2" fillId="4" borderId="0" xfId="0" applyFont="1" applyFill="1"/>
    <xf numFmtId="9" fontId="3" fillId="4" borderId="19" xfId="0" applyNumberFormat="1" applyFont="1" applyFill="1" applyBorder="1" applyAlignment="1">
      <alignment horizontal="center" vertical="center" wrapText="1"/>
    </xf>
    <xf numFmtId="166" fontId="3" fillId="3" borderId="19" xfId="0" applyNumberFormat="1" applyFont="1" applyFill="1" applyBorder="1" applyAlignment="1">
      <alignment horizontal="center" vertical="center" wrapText="1"/>
    </xf>
    <xf numFmtId="166" fontId="3" fillId="4" borderId="19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43" fontId="7" fillId="0" borderId="7" xfId="1" applyFont="1" applyFill="1" applyBorder="1" applyAlignment="1"/>
    <xf numFmtId="0" fontId="7" fillId="2" borderId="15" xfId="0" applyFont="1" applyFill="1" applyBorder="1" applyAlignment="1">
      <alignment horizontal="center"/>
    </xf>
    <xf numFmtId="0" fontId="7" fillId="3" borderId="21" xfId="0" applyFont="1" applyFill="1" applyBorder="1"/>
    <xf numFmtId="0" fontId="12" fillId="0" borderId="2" xfId="0" applyFont="1" applyBorder="1" applyAlignment="1">
      <alignment horizontal="justify" vertical="top" wrapText="1"/>
    </xf>
    <xf numFmtId="3" fontId="6" fillId="0" borderId="0" xfId="0" applyNumberFormat="1" applyFont="1"/>
    <xf numFmtId="164" fontId="6" fillId="4" borderId="0" xfId="0" applyNumberFormat="1" applyFont="1" applyFill="1"/>
    <xf numFmtId="166" fontId="14" fillId="3" borderId="17" xfId="0" applyNumberFormat="1" applyFont="1" applyFill="1" applyBorder="1" applyAlignment="1">
      <alignment horizontal="center" vertical="center" wrapText="1"/>
    </xf>
    <xf numFmtId="3" fontId="4" fillId="0" borderId="0" xfId="0" applyNumberFormat="1" applyFont="1"/>
    <xf numFmtId="0" fontId="2" fillId="0" borderId="22" xfId="0" applyFont="1" applyBorder="1" applyAlignment="1">
      <alignment horizontal="center"/>
    </xf>
    <xf numFmtId="3" fontId="2" fillId="3" borderId="23" xfId="0" applyNumberFormat="1" applyFont="1" applyFill="1" applyBorder="1" applyAlignment="1">
      <alignment horizontal="center"/>
    </xf>
    <xf numFmtId="3" fontId="2" fillId="0" borderId="23" xfId="0" applyNumberFormat="1" applyFont="1" applyBorder="1" applyAlignment="1">
      <alignment horizontal="center"/>
    </xf>
    <xf numFmtId="3" fontId="2" fillId="0" borderId="24" xfId="0" applyNumberFormat="1" applyFont="1" applyBorder="1" applyAlignment="1">
      <alignment horizontal="center"/>
    </xf>
    <xf numFmtId="10" fontId="4" fillId="0" borderId="0" xfId="0" applyNumberFormat="1" applyFont="1"/>
    <xf numFmtId="9" fontId="2" fillId="2" borderId="3" xfId="0" applyNumberFormat="1" applyFont="1" applyFill="1" applyBorder="1" applyAlignment="1">
      <alignment horizontal="center"/>
    </xf>
    <xf numFmtId="10" fontId="3" fillId="3" borderId="19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76B5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pt-BR" sz="2000" b="1" i="1" baseline="0"/>
              <a:t>PIB por Segmento</a:t>
            </a:r>
          </a:p>
          <a:p>
            <a:pPr>
              <a:defRPr sz="2400"/>
            </a:pPr>
            <a:endParaRPr lang="pt-BR" sz="2400"/>
          </a:p>
        </c:rich>
      </c:tx>
      <c:layout>
        <c:manualLayout>
          <c:xMode val="edge"/>
          <c:yMode val="edge"/>
          <c:x val="0.12083709536307963"/>
          <c:y val="1.3360056251096682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7462356679099316E-2"/>
          <c:y val="0.55355708059428355"/>
          <c:w val="0.81986225406034752"/>
          <c:h val="0.27152206891569813"/>
        </c:manualLayout>
      </c:layout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'PIB por segmento'!$B$8:$B$14</c:f>
              <c:strCache>
                <c:ptCount val="7"/>
                <c:pt idx="0">
                  <c:v>Floricultura</c:v>
                </c:pt>
                <c:pt idx="1">
                  <c:v>Decoração</c:v>
                </c:pt>
                <c:pt idx="2">
                  <c:v>Paisagismo</c:v>
                </c:pt>
                <c:pt idx="3">
                  <c:v>Autosserviço</c:v>
                </c:pt>
                <c:pt idx="4">
                  <c:v>Atacados p/ consum final</c:v>
                </c:pt>
                <c:pt idx="5">
                  <c:v>Produtor p/ consum final</c:v>
                </c:pt>
                <c:pt idx="6">
                  <c:v>Outros</c:v>
                </c:pt>
              </c:strCache>
            </c:strRef>
          </c:cat>
          <c:val>
            <c:numRef>
              <c:f>'PIB por segmento'!$C$8:$C$14</c:f>
              <c:numCache>
                <c:formatCode>_-* #,##0_-;\-* #,##0_-;_-* "-"??_-;_-@_-</c:formatCode>
                <c:ptCount val="7"/>
                <c:pt idx="0">
                  <c:v>2671680000</c:v>
                </c:pt>
                <c:pt idx="1">
                  <c:v>4452800000</c:v>
                </c:pt>
                <c:pt idx="2">
                  <c:v>3740352000</c:v>
                </c:pt>
                <c:pt idx="3">
                  <c:v>4096576000</c:v>
                </c:pt>
                <c:pt idx="4">
                  <c:v>534336000</c:v>
                </c:pt>
                <c:pt idx="5">
                  <c:v>356224000</c:v>
                </c:pt>
                <c:pt idx="6">
                  <c:v>1959232000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72-46E6-9838-3890AC7D6952}"/>
            </c:ext>
          </c:extLst>
        </c:ser>
        <c:ser>
          <c:idx val="1"/>
          <c:order val="1"/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'PIB por segmento'!$B$8:$B$14</c:f>
              <c:strCache>
                <c:ptCount val="7"/>
                <c:pt idx="0">
                  <c:v>Floricultura</c:v>
                </c:pt>
                <c:pt idx="1">
                  <c:v>Decoração</c:v>
                </c:pt>
                <c:pt idx="2">
                  <c:v>Paisagismo</c:v>
                </c:pt>
                <c:pt idx="3">
                  <c:v>Autosserviço</c:v>
                </c:pt>
                <c:pt idx="4">
                  <c:v>Atacados p/ consum final</c:v>
                </c:pt>
                <c:pt idx="5">
                  <c:v>Produtor p/ consum final</c:v>
                </c:pt>
                <c:pt idx="6">
                  <c:v>Outros</c:v>
                </c:pt>
              </c:strCache>
            </c:strRef>
          </c:cat>
          <c:val>
            <c:numRef>
              <c:f>'PIB por segmento'!$D$8:$D$14</c:f>
              <c:numCache>
                <c:formatCode>0%</c:formatCode>
                <c:ptCount val="7"/>
                <c:pt idx="0">
                  <c:v>0.15</c:v>
                </c:pt>
                <c:pt idx="1">
                  <c:v>0.25</c:v>
                </c:pt>
                <c:pt idx="2">
                  <c:v>0.21</c:v>
                </c:pt>
                <c:pt idx="3">
                  <c:v>0.23</c:v>
                </c:pt>
                <c:pt idx="4">
                  <c:v>0.03</c:v>
                </c:pt>
                <c:pt idx="5">
                  <c:v>0.02</c:v>
                </c:pt>
                <c:pt idx="6">
                  <c:v>0.11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72-46E6-9838-3890AC7D695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layout>
        <c:manualLayout>
          <c:xMode val="edge"/>
          <c:yMode val="edge"/>
          <c:x val="2.6825133700392752E-2"/>
          <c:y val="0.18825688073394525"/>
          <c:w val="0.96065636532275556"/>
          <c:h val="0.2206138361145224"/>
        </c:manualLayout>
      </c:layout>
      <c:overlay val="0"/>
      <c:txPr>
        <a:bodyPr/>
        <a:lstStyle/>
        <a:p>
          <a:pPr>
            <a:defRPr sz="1600"/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75" footer="0.3149606200000007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826159230096238E-2"/>
          <c:y val="0.21800925925925929"/>
          <c:w val="0.88396062992125979"/>
          <c:h val="0.61498432487605714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'Evolução ano a ano'!$B$6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'Evolução ano a ano'!$C$4</c:f>
              <c:strCache>
                <c:ptCount val="1"/>
                <c:pt idx="0">
                  <c:v>Merc Interno PIB (R$ bilhões)</c:v>
                </c:pt>
              </c:strCache>
            </c:strRef>
          </c:cat>
          <c:val>
            <c:numRef>
              <c:f>'Evolução ano a ano'!$C$6</c:f>
              <c:numCache>
                <c:formatCode>0.0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89-4207-A550-F0EBF3F2131E}"/>
            </c:ext>
          </c:extLst>
        </c:ser>
        <c:ser>
          <c:idx val="2"/>
          <c:order val="2"/>
          <c:tx>
            <c:strRef>
              <c:f>'Evolução ano a ano'!$B$7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'Evolução ano a ano'!$C$4</c:f>
              <c:strCache>
                <c:ptCount val="1"/>
                <c:pt idx="0">
                  <c:v>Merc Interno PIB (R$ bilhões)</c:v>
                </c:pt>
              </c:strCache>
            </c:strRef>
          </c:cat>
          <c:val>
            <c:numRef>
              <c:f>'Evolução ano a ano'!$C$7</c:f>
              <c:numCache>
                <c:formatCode>0.0</c:formatCode>
                <c:ptCount val="1"/>
                <c:pt idx="0">
                  <c:v>10.7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89-4207-A550-F0EBF3F2131E}"/>
            </c:ext>
          </c:extLst>
        </c:ser>
        <c:ser>
          <c:idx val="3"/>
          <c:order val="3"/>
          <c:tx>
            <c:strRef>
              <c:f>'Evolução ano a ano'!$B$8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'Evolução ano a ano'!$C$4</c:f>
              <c:strCache>
                <c:ptCount val="1"/>
                <c:pt idx="0">
                  <c:v>Merc Interno PIB (R$ bilhões)</c:v>
                </c:pt>
              </c:strCache>
            </c:strRef>
          </c:cat>
          <c:val>
            <c:numRef>
              <c:f>'Evolução ano a ano'!$C$8</c:f>
              <c:numCache>
                <c:formatCode>0.0</c:formatCode>
                <c:ptCount val="1"/>
                <c:pt idx="0">
                  <c:v>11.5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89-4207-A550-F0EBF3F2131E}"/>
            </c:ext>
          </c:extLst>
        </c:ser>
        <c:ser>
          <c:idx val="4"/>
          <c:order val="4"/>
          <c:tx>
            <c:strRef>
              <c:f>'Evolução ano a ano'!$B$9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'Evolução ano a ano'!$C$4</c:f>
              <c:strCache>
                <c:ptCount val="1"/>
                <c:pt idx="0">
                  <c:v>Merc Interno PIB (R$ bilhões)</c:v>
                </c:pt>
              </c:strCache>
            </c:strRef>
          </c:cat>
          <c:val>
            <c:numRef>
              <c:f>'Evolução ano a ano'!$C$9</c:f>
              <c:numCache>
                <c:formatCode>0.0</c:formatCode>
                <c:ptCount val="1"/>
                <c:pt idx="0">
                  <c:v>11.9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389-4207-A550-F0EBF3F2131E}"/>
            </c:ext>
          </c:extLst>
        </c:ser>
        <c:ser>
          <c:idx val="5"/>
          <c:order val="5"/>
          <c:tx>
            <c:strRef>
              <c:f>'Evolução ano a ano'!$B$10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'Evolução ano a ano'!$C$4</c:f>
              <c:strCache>
                <c:ptCount val="1"/>
                <c:pt idx="0">
                  <c:v>Merc Interno PIB (R$ bilhões)</c:v>
                </c:pt>
              </c:strCache>
            </c:strRef>
          </c:cat>
          <c:val>
            <c:numRef>
              <c:f>'Evolução ano a ano'!$C$10</c:f>
              <c:numCache>
                <c:formatCode>0.0</c:formatCode>
                <c:ptCount val="1"/>
                <c:pt idx="0">
                  <c:v>15.7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389-4207-A550-F0EBF3F2131E}"/>
            </c:ext>
          </c:extLst>
        </c:ser>
        <c:ser>
          <c:idx val="6"/>
          <c:order val="6"/>
          <c:tx>
            <c:strRef>
              <c:f>'Evolução ano a ano'!$B$11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'Evolução ano a ano'!$C$4</c:f>
              <c:strCache>
                <c:ptCount val="1"/>
                <c:pt idx="0">
                  <c:v>Merc Interno PIB (R$ bilhões)</c:v>
                </c:pt>
              </c:strCache>
            </c:strRef>
          </c:cat>
          <c:val>
            <c:numRef>
              <c:f>'Evolução ano a ano'!$C$11</c:f>
              <c:numCache>
                <c:formatCode>0.0</c:formatCode>
                <c:ptCount val="1"/>
                <c:pt idx="0">
                  <c:v>18.399999999999999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389-4207-A550-F0EBF3F2131E}"/>
            </c:ext>
          </c:extLst>
        </c:ser>
        <c:ser>
          <c:idx val="7"/>
          <c:order val="7"/>
          <c:tx>
            <c:strRef>
              <c:f>'Evolução ano a ano'!$B$12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'Evolução ano a ano'!$C$4</c:f>
              <c:strCache>
                <c:ptCount val="1"/>
                <c:pt idx="0">
                  <c:v>Merc Interno PIB (R$ bilhões)</c:v>
                </c:pt>
              </c:strCache>
            </c:strRef>
          </c:cat>
          <c:val>
            <c:numRef>
              <c:f>'Evolução ano a ano'!$C$12</c:f>
              <c:numCache>
                <c:formatCode>0.0</c:formatCode>
                <c:ptCount val="1"/>
                <c:pt idx="0">
                  <c:v>17.8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389-4207-A550-F0EBF3F213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9243711"/>
        <c:axId val="626705999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'Evolução ano a ano'!$B$5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'Evolução ano a ano'!$C$4</c15:sqref>
                        </c15:formulaRef>
                      </c:ext>
                    </c:extLst>
                    <c:strCache>
                      <c:ptCount val="1"/>
                      <c:pt idx="0">
                        <c:v>Merc Interno PIB (R$ bilhões)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'Evolução ano a ano'!$C$5</c15:sqref>
                        </c15:formulaRef>
                      </c:ext>
                    </c:extLst>
                    <c:numCache>
                      <c:formatCode>General</c:formatCode>
                      <c:ptCount val="1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D389-4207-A550-F0EBF3F2131E}"/>
                  </c:ext>
                </c:extLst>
              </c15:ser>
            </c15:filteredBarSeries>
          </c:ext>
        </c:extLst>
      </c:barChart>
      <c:catAx>
        <c:axId val="4692437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26705999"/>
        <c:crosses val="autoZero"/>
        <c:auto val="1"/>
        <c:lblAlgn val="ctr"/>
        <c:lblOffset val="100"/>
        <c:noMultiLvlLbl val="0"/>
      </c:catAx>
      <c:valAx>
        <c:axId val="6267059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692437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Nº de empregos setor de flores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alpha val="90000"/>
                </a:schemeClr>
              </a:solidFill>
              <a:ln w="19050">
                <a:solidFill>
                  <a:schemeClr val="accent1"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2F62-48FC-A46B-F70DB81D150C}"/>
              </c:ext>
            </c:extLst>
          </c:dPt>
          <c:dPt>
            <c:idx val="1"/>
            <c:bubble3D val="0"/>
            <c:spPr>
              <a:solidFill>
                <a:schemeClr val="accent2">
                  <a:alpha val="90000"/>
                </a:schemeClr>
              </a:solidFill>
              <a:ln w="19050">
                <a:solidFill>
                  <a:schemeClr val="accent2">
                    <a:lumMod val="75000"/>
                  </a:schemeClr>
                </a:solidFill>
              </a:ln>
              <a:effectLst>
                <a:innerShdw blurRad="114300">
                  <a:schemeClr val="accent2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2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F62-48FC-A46B-F70DB81D150C}"/>
              </c:ext>
            </c:extLst>
          </c:dPt>
          <c:dPt>
            <c:idx val="2"/>
            <c:bubble3D val="0"/>
            <c:spPr>
              <a:solidFill>
                <a:schemeClr val="accent3">
                  <a:alpha val="90000"/>
                </a:schemeClr>
              </a:solidFill>
              <a:ln w="19050">
                <a:solidFill>
                  <a:schemeClr val="accent3">
                    <a:lumMod val="75000"/>
                  </a:schemeClr>
                </a:solidFill>
              </a:ln>
              <a:effectLst>
                <a:innerShdw blurRad="114300">
                  <a:schemeClr val="accent3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3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2F62-48FC-A46B-F70DB81D150C}"/>
              </c:ext>
            </c:extLst>
          </c:dPt>
          <c:dPt>
            <c:idx val="3"/>
            <c:bubble3D val="0"/>
            <c:spPr>
              <a:solidFill>
                <a:schemeClr val="accent4">
                  <a:alpha val="90000"/>
                </a:schemeClr>
              </a:solidFill>
              <a:ln w="19050">
                <a:solidFill>
                  <a:schemeClr val="accent4">
                    <a:lumMod val="75000"/>
                  </a:schemeClr>
                </a:solidFill>
              </a:ln>
              <a:effectLst>
                <a:innerShdw blurRad="114300">
                  <a:schemeClr val="accent4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4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2F62-48FC-A46B-F70DB81D150C}"/>
              </c:ext>
            </c:extLst>
          </c:dPt>
          <c:dPt>
            <c:idx val="4"/>
            <c:bubble3D val="0"/>
            <c:spPr>
              <a:solidFill>
                <a:schemeClr val="accent5">
                  <a:alpha val="90000"/>
                </a:schemeClr>
              </a:solidFill>
              <a:ln w="19050">
                <a:solidFill>
                  <a:schemeClr val="accent5">
                    <a:lumMod val="75000"/>
                  </a:schemeClr>
                </a:solidFill>
              </a:ln>
              <a:effectLst>
                <a:innerShdw blurRad="114300">
                  <a:schemeClr val="accent5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5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2F62-48FC-A46B-F70DB81D150C}"/>
              </c:ext>
            </c:extLst>
          </c:dPt>
          <c:dLbls>
            <c:dLbl>
              <c:idx val="0"/>
              <c:layout>
                <c:manualLayout>
                  <c:x val="-5.5555555555555558E-3"/>
                  <c:y val="8.3328958880139983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0" i="0" u="none" strike="noStrike" kern="1200" baseline="0">
                        <a:solidFill>
                          <a:schemeClr val="accent1"/>
                        </a:solidFill>
                        <a:effectLst/>
                        <a:latin typeface="+mn-lt"/>
                        <a:ea typeface="+mn-ea"/>
                        <a:cs typeface="+mn-cs"/>
                      </a:defRPr>
                    </a:pPr>
                    <a:fld id="{25735147-22FB-42E2-8B06-94EEAB8EE939}" type="CATEGORYNAME">
                      <a:rPr lang="en-US"/>
                      <a:pPr>
                        <a:defRPr/>
                      </a:pPr>
                      <a:t>[NOME DA CATEGORIA]</a:t>
                    </a:fld>
                    <a:r>
                      <a:rPr lang="en-US"/>
                      <a:t> 0,24%</a:t>
                    </a:r>
                  </a:p>
                  <a:p>
                    <a:pPr>
                      <a:defRPr/>
                    </a:pPr>
                    <a:endParaRPr lang="pt-BR"/>
                  </a:p>
                </c:rich>
              </c:tx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/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2F62-48FC-A46B-F70DB81D150C}"/>
                </c:ext>
              </c:extLst>
            </c:dLbl>
            <c:dLbl>
              <c:idx val="1"/>
              <c:layout>
                <c:manualLayout>
                  <c:x val="-0.11351049868766404"/>
                  <c:y val="0.14920239136774566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0" i="0" u="none" strike="noStrike" kern="1200" baseline="0">
                        <a:solidFill>
                          <a:schemeClr val="accent1"/>
                        </a:solidFill>
                        <a:effectLst/>
                        <a:latin typeface="+mn-lt"/>
                        <a:ea typeface="+mn-ea"/>
                        <a:cs typeface="+mn-cs"/>
                      </a:defRPr>
                    </a:pPr>
                    <a:fld id="{0FD08891-6713-4299-9E05-EF1BFB0ECA44}" type="CATEGORYNAME">
                      <a:rPr lang="en-US"/>
                      <a:pPr>
                        <a:defRPr/>
                      </a:pPr>
                      <a:t>[NOME DA CATEGORIA]</a:t>
                    </a:fld>
                    <a:r>
                      <a:rPr lang="en-US"/>
                      <a:t> 19%</a:t>
                    </a:r>
                  </a:p>
                </c:rich>
              </c:tx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2"/>
                  </a:solidFill>
                  <a:round/>
                </a:ln>
                <a:effectLst>
                  <a:outerShdw blurRad="50800" dist="38100" dir="2700000" algn="tl" rotWithShape="0">
                    <a:schemeClr val="accent2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2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F62-48FC-A46B-F70DB81D150C}"/>
                </c:ext>
              </c:extLst>
            </c:dLbl>
            <c:dLbl>
              <c:idx val="2"/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0" i="0" u="none" strike="noStrike" kern="1200" baseline="0">
                        <a:solidFill>
                          <a:schemeClr val="accent1"/>
                        </a:solidFill>
                        <a:effectLst/>
                        <a:latin typeface="+mn-lt"/>
                        <a:ea typeface="+mn-ea"/>
                        <a:cs typeface="+mn-cs"/>
                      </a:defRPr>
                    </a:pPr>
                    <a:fld id="{5476C391-97C6-4767-AFEB-83823D90B89F}" type="CATEGORYNAME">
                      <a:rPr lang="en-US"/>
                      <a:pPr>
                        <a:defRPr/>
                      </a:pPr>
                      <a:t>[NOME DA CATEGORIA]</a:t>
                    </a:fld>
                    <a:r>
                      <a:rPr lang="en-US"/>
                      <a:t> 43,1%</a:t>
                    </a:r>
                  </a:p>
                  <a:p>
                    <a:pPr>
                      <a:defRPr/>
                    </a:pPr>
                    <a:endParaRPr lang="pt-BR"/>
                  </a:p>
                </c:rich>
              </c:tx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3"/>
                  </a:solidFill>
                  <a:round/>
                </a:ln>
                <a:effectLst>
                  <a:outerShdw blurRad="50800" dist="38100" dir="2700000" algn="tl" rotWithShape="0">
                    <a:schemeClr val="accent3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3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2F62-48FC-A46B-F70DB81D150C}"/>
                </c:ext>
              </c:extLst>
            </c:dLbl>
            <c:dLbl>
              <c:idx val="3"/>
              <c:layout>
                <c:manualLayout>
                  <c:x val="0.18824868766404193"/>
                  <c:y val="5.169145523476232E-4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0" i="0" u="none" strike="noStrike" kern="1200" baseline="0">
                        <a:solidFill>
                          <a:schemeClr val="accent1"/>
                        </a:solidFill>
                        <a:effectLst/>
                        <a:latin typeface="+mn-lt"/>
                        <a:ea typeface="+mn-ea"/>
                        <a:cs typeface="+mn-cs"/>
                      </a:defRPr>
                    </a:pPr>
                    <a:fld id="{8EB6B9F1-81E6-49BD-89BC-3E7835D1C5F3}" type="CATEGORYNAME">
                      <a:rPr lang="en-US"/>
                      <a:pPr>
                        <a:defRPr/>
                      </a:pPr>
                      <a:t>[NOME DA CATEGORIA]</a:t>
                    </a:fld>
                    <a:r>
                      <a:rPr lang="en-US"/>
                      <a:t> 22,9%</a:t>
                    </a:r>
                  </a:p>
                  <a:p>
                    <a:pPr>
                      <a:defRPr/>
                    </a:pPr>
                    <a:endParaRPr lang="pt-BR"/>
                  </a:p>
                </c:rich>
              </c:tx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4"/>
                  </a:solidFill>
                  <a:round/>
                </a:ln>
                <a:effectLst>
                  <a:outerShdw blurRad="50800" dist="38100" dir="2700000" algn="tl" rotWithShape="0">
                    <a:schemeClr val="accent4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4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2F62-48FC-A46B-F70DB81D150C}"/>
                </c:ext>
              </c:extLst>
            </c:dLbl>
            <c:dLbl>
              <c:idx val="4"/>
              <c:layout>
                <c:manualLayout>
                  <c:x val="0.10340310586176728"/>
                  <c:y val="0.23974300087489059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0" i="0" u="none" strike="noStrike" kern="1200" baseline="0">
                        <a:solidFill>
                          <a:schemeClr val="accent1"/>
                        </a:solidFill>
                        <a:effectLst/>
                        <a:latin typeface="+mn-lt"/>
                        <a:ea typeface="+mn-ea"/>
                        <a:cs typeface="+mn-cs"/>
                      </a:defRPr>
                    </a:pPr>
                    <a:fld id="{4A1AFF68-5408-42ED-8AB3-BD52EA890B88}" type="CATEGORYNAME">
                      <a:rPr lang="en-US"/>
                      <a:pPr>
                        <a:defRPr/>
                      </a:pPr>
                      <a:t>[NOME DA CATEGORIA]</a:t>
                    </a:fld>
                    <a:r>
                      <a:rPr lang="en-US"/>
                      <a:t> 15%</a:t>
                    </a:r>
                  </a:p>
                </c:rich>
              </c:tx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5"/>
                  </a:solidFill>
                  <a:round/>
                </a:ln>
                <a:effectLst>
                  <a:outerShdw blurRad="50800" dist="38100" dir="2700000" algn="tl" rotWithShape="0">
                    <a:schemeClr val="accent5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5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2F62-48FC-A46B-F70DB81D150C}"/>
                </c:ext>
              </c:extLst>
            </c:dLbl>
            <c:dLblPos val="in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Empregos!$B$5:$B$9</c:f>
              <c:strCache>
                <c:ptCount val="5"/>
                <c:pt idx="0">
                  <c:v>Insumos</c:v>
                </c:pt>
                <c:pt idx="1">
                  <c:v>Produção</c:v>
                </c:pt>
                <c:pt idx="2">
                  <c:v>Compércio (Atacado e Varejo)</c:v>
                </c:pt>
                <c:pt idx="3">
                  <c:v>Serviços (Decoração e Paisagismo)</c:v>
                </c:pt>
                <c:pt idx="4">
                  <c:v>Agrosserviços</c:v>
                </c:pt>
              </c:strCache>
            </c:strRef>
          </c:cat>
          <c:val>
            <c:numRef>
              <c:f>Empregos!$C$5:$C$9</c:f>
              <c:numCache>
                <c:formatCode>#,##0</c:formatCode>
                <c:ptCount val="5"/>
                <c:pt idx="0" formatCode="General">
                  <c:v>647</c:v>
                </c:pt>
                <c:pt idx="1">
                  <c:v>49128</c:v>
                </c:pt>
                <c:pt idx="2">
                  <c:v>113489</c:v>
                </c:pt>
                <c:pt idx="3">
                  <c:v>60377</c:v>
                </c:pt>
                <c:pt idx="4">
                  <c:v>39683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62-48FC-A46B-F70DB81D150C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>
                  <a:alpha val="90000"/>
                </a:schemeClr>
              </a:solidFill>
              <a:ln w="19050">
                <a:solidFill>
                  <a:schemeClr val="accent1"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2F62-48FC-A46B-F70DB81D150C}"/>
              </c:ext>
            </c:extLst>
          </c:dPt>
          <c:dPt>
            <c:idx val="1"/>
            <c:bubble3D val="0"/>
            <c:spPr>
              <a:solidFill>
                <a:schemeClr val="accent2">
                  <a:alpha val="90000"/>
                </a:schemeClr>
              </a:solidFill>
              <a:ln w="19050">
                <a:solidFill>
                  <a:schemeClr val="accent2">
                    <a:lumMod val="75000"/>
                  </a:schemeClr>
                </a:solidFill>
              </a:ln>
              <a:effectLst>
                <a:innerShdw blurRad="114300">
                  <a:schemeClr val="accent2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2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8-2F62-48FC-A46B-F70DB81D150C}"/>
              </c:ext>
            </c:extLst>
          </c:dPt>
          <c:dPt>
            <c:idx val="2"/>
            <c:bubble3D val="0"/>
            <c:spPr>
              <a:solidFill>
                <a:schemeClr val="accent3">
                  <a:alpha val="90000"/>
                </a:schemeClr>
              </a:solidFill>
              <a:ln w="19050">
                <a:solidFill>
                  <a:schemeClr val="accent3">
                    <a:lumMod val="75000"/>
                  </a:schemeClr>
                </a:solidFill>
              </a:ln>
              <a:effectLst>
                <a:innerShdw blurRad="114300">
                  <a:schemeClr val="accent3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3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2F62-48FC-A46B-F70DB81D150C}"/>
              </c:ext>
            </c:extLst>
          </c:dPt>
          <c:dPt>
            <c:idx val="3"/>
            <c:bubble3D val="0"/>
            <c:spPr>
              <a:solidFill>
                <a:schemeClr val="accent4">
                  <a:alpha val="90000"/>
                </a:schemeClr>
              </a:solidFill>
              <a:ln w="19050">
                <a:solidFill>
                  <a:schemeClr val="accent4">
                    <a:lumMod val="75000"/>
                  </a:schemeClr>
                </a:solidFill>
              </a:ln>
              <a:effectLst>
                <a:innerShdw blurRad="114300">
                  <a:schemeClr val="accent4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4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A-2F62-48FC-A46B-F70DB81D150C}"/>
              </c:ext>
            </c:extLst>
          </c:dPt>
          <c:dPt>
            <c:idx val="4"/>
            <c:bubble3D val="0"/>
            <c:spPr>
              <a:solidFill>
                <a:schemeClr val="accent5">
                  <a:alpha val="90000"/>
                </a:schemeClr>
              </a:solidFill>
              <a:ln w="19050">
                <a:solidFill>
                  <a:schemeClr val="accent5">
                    <a:lumMod val="75000"/>
                  </a:schemeClr>
                </a:solidFill>
              </a:ln>
              <a:effectLst>
                <a:innerShdw blurRad="114300">
                  <a:schemeClr val="accent5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5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2F62-48FC-A46B-F70DB81D150C}"/>
              </c:ext>
            </c:extLst>
          </c:dPt>
          <c:dLbls>
            <c:dLbl>
              <c:idx val="0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/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2F62-48FC-A46B-F70DB81D150C}"/>
                </c:ext>
              </c:extLst>
            </c:dLbl>
            <c:dLbl>
              <c:idx val="1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2"/>
                  </a:solidFill>
                  <a:round/>
                </a:ln>
                <a:effectLst>
                  <a:outerShdw blurRad="50800" dist="38100" dir="2700000" algn="tl" rotWithShape="0">
                    <a:schemeClr val="accent2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2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2F62-48FC-A46B-F70DB81D150C}"/>
                </c:ext>
              </c:extLst>
            </c:dLbl>
            <c:dLbl>
              <c:idx val="2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3"/>
                  </a:solidFill>
                  <a:round/>
                </a:ln>
                <a:effectLst>
                  <a:outerShdw blurRad="50800" dist="38100" dir="2700000" algn="tl" rotWithShape="0">
                    <a:schemeClr val="accent3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3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2F62-48FC-A46B-F70DB81D150C}"/>
                </c:ext>
              </c:extLst>
            </c:dLbl>
            <c:dLbl>
              <c:idx val="3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4"/>
                  </a:solidFill>
                  <a:round/>
                </a:ln>
                <a:effectLst>
                  <a:outerShdw blurRad="50800" dist="38100" dir="2700000" algn="tl" rotWithShape="0">
                    <a:schemeClr val="accent4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4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2F62-48FC-A46B-F70DB81D150C}"/>
                </c:ext>
              </c:extLst>
            </c:dLbl>
            <c:dLbl>
              <c:idx val="4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5"/>
                  </a:solidFill>
                  <a:round/>
                </a:ln>
                <a:effectLst>
                  <a:outerShdw blurRad="50800" dist="38100" dir="2700000" algn="tl" rotWithShape="0">
                    <a:schemeClr val="accent5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5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2F62-48FC-A46B-F70DB81D150C}"/>
                </c:ext>
              </c:extLst>
            </c:dLbl>
            <c:dLblPos val="in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Empregos!$B$5:$B$9</c:f>
              <c:strCache>
                <c:ptCount val="5"/>
                <c:pt idx="0">
                  <c:v>Insumos</c:v>
                </c:pt>
                <c:pt idx="1">
                  <c:v>Produção</c:v>
                </c:pt>
                <c:pt idx="2">
                  <c:v>Compércio (Atacado e Varejo)</c:v>
                </c:pt>
                <c:pt idx="3">
                  <c:v>Serviços (Decoração e Paisagismo)</c:v>
                </c:pt>
                <c:pt idx="4">
                  <c:v>Agrosserviços</c:v>
                </c:pt>
              </c:strCache>
            </c:strRef>
          </c:cat>
          <c:val>
            <c:numRef>
              <c:f>Empregos!$D$5:$D$9</c:f>
              <c:numCache>
                <c:formatCode>0%</c:formatCode>
                <c:ptCount val="5"/>
                <c:pt idx="0" formatCode="0.00%">
                  <c:v>2.5000000000000001E-3</c:v>
                </c:pt>
                <c:pt idx="1">
                  <c:v>0.18659999999999999</c:v>
                </c:pt>
                <c:pt idx="2" formatCode="0.0%">
                  <c:v>0.43090000000000001</c:v>
                </c:pt>
                <c:pt idx="3" formatCode="0.0%">
                  <c:v>0.22919999999999999</c:v>
                </c:pt>
                <c:pt idx="4">
                  <c:v>0.15079999999999999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62-48FC-A46B-F70DB81D150C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Área por segmento de produção</a:t>
            </a:r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416666666666682"/>
          <c:y val="0.44961468358121931"/>
          <c:w val="0.81388888888888999"/>
          <c:h val="0.55011300670749486"/>
        </c:manualLayout>
      </c:layout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'Área has segm'!$B$5:$B$8</c:f>
              <c:strCache>
                <c:ptCount val="4"/>
                <c:pt idx="0">
                  <c:v>Plantas Ornamentais</c:v>
                </c:pt>
                <c:pt idx="1">
                  <c:v>Flores de Corte</c:v>
                </c:pt>
                <c:pt idx="2">
                  <c:v>Flores em vaso</c:v>
                </c:pt>
                <c:pt idx="3">
                  <c:v>Outros</c:v>
                </c:pt>
              </c:strCache>
            </c:strRef>
          </c:cat>
          <c:val>
            <c:numRef>
              <c:f>'Área has segm'!$C$5:$C$8</c:f>
              <c:numCache>
                <c:formatCode>0%</c:formatCode>
                <c:ptCount val="4"/>
                <c:pt idx="0">
                  <c:v>0.24</c:v>
                </c:pt>
                <c:pt idx="1">
                  <c:v>0.15</c:v>
                </c:pt>
                <c:pt idx="2">
                  <c:v>0.57999999999999996</c:v>
                </c:pt>
                <c:pt idx="3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53-4C2A-8F8B-DEFF98847E5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overlay val="0"/>
      <c:txPr>
        <a:bodyPr/>
        <a:lstStyle/>
        <a:p>
          <a:pPr>
            <a:defRPr sz="1400"/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75" footer="0.314960620000000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3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8100" tIns="19050" rIns="38100" bIns="19050" anchor="ctr" anchorCtr="1">
      <a:spAutoFit/>
    </cs:bodyPr>
  </cs:dataLabel>
  <cs:dataLabelCallout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tx1"/>
    </cs:fontRef>
    <cs:spPr>
      <a:solidFill>
        <a:schemeClr val="phClr">
          <a:alpha val="90000"/>
        </a:schemeClr>
      </a:solidFill>
      <a:ln w="19050">
        <a:solidFill>
          <a:schemeClr val="phClr">
            <a:lumMod val="75000"/>
          </a:schemeClr>
        </a:solidFill>
      </a:ln>
      <a:effectLst>
        <a:innerShdw blurRad="114300">
          <a:schemeClr val="phClr">
            <a:lumMod val="75000"/>
          </a:schemeClr>
        </a:innerShdw>
      </a:effectLst>
      <a:scene3d>
        <a:camera prst="orthographicFront"/>
        <a:lightRig rig="threePt" dir="t"/>
      </a:scene3d>
      <a:sp3d contourW="19050" prstMaterial="flat">
        <a:contourClr>
          <a:schemeClr val="accent4">
            <a:lumMod val="75000"/>
          </a:schemeClr>
        </a:contourClr>
      </a:sp3d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3595688</xdr:colOff>
      <xdr:row>1</xdr:row>
      <xdr:rowOff>47624</xdr:rowOff>
    </xdr:from>
    <xdr:to>
      <xdr:col>6</xdr:col>
      <xdr:colOff>320147</xdr:colOff>
      <xdr:row>11</xdr:row>
      <xdr:rowOff>164003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DF7AF90-0FEE-4850-A743-BFDFD4BF7A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1063" y="246062"/>
          <a:ext cx="6477000" cy="2330941"/>
        </a:xfrm>
        <a:prstGeom prst="rect">
          <a:avLst/>
        </a:prstGeom>
      </xdr:spPr>
    </xdr:pic>
    <xdr:clientData/>
  </xdr:twoCellAnchor>
  <xdr:twoCellAnchor>
    <xdr:from>
      <xdr:col>1</xdr:col>
      <xdr:colOff>2635250</xdr:colOff>
      <xdr:row>4</xdr:row>
      <xdr:rowOff>55562</xdr:rowOff>
    </xdr:from>
    <xdr:to>
      <xdr:col>1</xdr:col>
      <xdr:colOff>3613150</xdr:colOff>
      <xdr:row>11</xdr:row>
      <xdr:rowOff>160337</xdr:rowOff>
    </xdr:to>
    <xdr:sp macro="" textlink="">
      <xdr:nvSpPr>
        <xdr:cNvPr id="4" name="Seta: Dobrada para Cima 3">
          <a:extLst>
            <a:ext uri="{FF2B5EF4-FFF2-40B4-BE49-F238E27FC236}">
              <a16:creationId xmlns:a16="http://schemas.microsoft.com/office/drawing/2014/main" id="{CF7A5F0D-3152-4863-887C-BA3517468B5A}"/>
            </a:ext>
          </a:extLst>
        </xdr:cNvPr>
        <xdr:cNvSpPr/>
      </xdr:nvSpPr>
      <xdr:spPr>
        <a:xfrm rot="5400000">
          <a:off x="3571875" y="1238250"/>
          <a:ext cx="1295400" cy="977900"/>
        </a:xfrm>
        <a:prstGeom prst="bentUp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801688</xdr:colOff>
      <xdr:row>5</xdr:row>
      <xdr:rowOff>15875</xdr:rowOff>
    </xdr:from>
    <xdr:to>
      <xdr:col>1</xdr:col>
      <xdr:colOff>2246312</xdr:colOff>
      <xdr:row>11</xdr:row>
      <xdr:rowOff>124876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69370230-5C49-420E-8D30-891D0C9EC6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1688" y="1238250"/>
          <a:ext cx="2539999" cy="12996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242888</xdr:colOff>
      <xdr:row>1</xdr:row>
      <xdr:rowOff>160338</xdr:rowOff>
    </xdr:from>
    <xdr:to>
      <xdr:col>7</xdr:col>
      <xdr:colOff>1866900</xdr:colOff>
      <xdr:row>19</xdr:row>
      <xdr:rowOff>84137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122F46C-239E-43E3-BBAE-E8FD6D934D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785812</xdr:colOff>
      <xdr:row>20</xdr:row>
      <xdr:rowOff>47625</xdr:rowOff>
    </xdr:from>
    <xdr:to>
      <xdr:col>4</xdr:col>
      <xdr:colOff>505252</xdr:colOff>
      <xdr:row>32</xdr:row>
      <xdr:rowOff>59451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A55D652-4F99-160B-3011-65EEB135C0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5812" y="5373688"/>
          <a:ext cx="5886878" cy="23930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269875</xdr:colOff>
      <xdr:row>1</xdr:row>
      <xdr:rowOff>273050</xdr:rowOff>
    </xdr:from>
    <xdr:to>
      <xdr:col>8</xdr:col>
      <xdr:colOff>187325</xdr:colOff>
      <xdr:row>11</xdr:row>
      <xdr:rowOff>190500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C8E6DCA4-69BB-D5AD-761C-5B8B12E989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79375</xdr:colOff>
      <xdr:row>1</xdr:row>
      <xdr:rowOff>12700</xdr:rowOff>
    </xdr:from>
    <xdr:to>
      <xdr:col>10</xdr:col>
      <xdr:colOff>485775</xdr:colOff>
      <xdr:row>11</xdr:row>
      <xdr:rowOff>133350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C4146D3-5C88-BB8B-7623-406A9E0EE8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285750</xdr:colOff>
      <xdr:row>2</xdr:row>
      <xdr:rowOff>9525</xdr:rowOff>
    </xdr:from>
    <xdr:to>
      <xdr:col>8</xdr:col>
      <xdr:colOff>819150</xdr:colOff>
      <xdr:row>17</xdr:row>
      <xdr:rowOff>180975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476249</xdr:colOff>
      <xdr:row>2</xdr:row>
      <xdr:rowOff>24822</xdr:rowOff>
    </xdr:from>
    <xdr:to>
      <xdr:col>17</xdr:col>
      <xdr:colOff>476664</xdr:colOff>
      <xdr:row>15</xdr:row>
      <xdr:rowOff>171450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EF10904-83A5-C603-89EE-1D9961DB21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49" y="393122"/>
          <a:ext cx="10363615" cy="25405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I32"/>
  <sheetViews>
    <sheetView tabSelected="1" zoomScale="60" zoomScaleNormal="60" workbookViewId="0">
      <selection activeCell="I22" sqref="I22"/>
    </sheetView>
  </sheetViews>
  <sheetFormatPr defaultColWidth="9.1796875" defaultRowHeight="15.5" x14ac:dyDescent="0.35"/>
  <cols>
    <col min="1" max="1" width="15.7265625" style="2" customWidth="1"/>
    <col min="2" max="2" width="55.7265625" style="2" customWidth="1"/>
    <col min="3" max="3" width="38.08984375" style="2" customWidth="1"/>
    <col min="4" max="4" width="27.6328125" style="2" customWidth="1"/>
    <col min="5" max="8" width="9.1796875" style="2"/>
    <col min="9" max="9" width="22" style="2" customWidth="1"/>
    <col min="10" max="16384" width="9.1796875" style="2"/>
  </cols>
  <sheetData>
    <row r="4" spans="1:5" ht="33.5" x14ac:dyDescent="0.75">
      <c r="A4" s="43" t="s">
        <v>35</v>
      </c>
    </row>
    <row r="12" spans="1:5" ht="20.149999999999999" customHeight="1" x14ac:dyDescent="0.35"/>
    <row r="13" spans="1:5" ht="33.5" x14ac:dyDescent="0.75">
      <c r="B13" s="43" t="s">
        <v>34</v>
      </c>
      <c r="C13" s="44"/>
      <c r="D13" s="44"/>
    </row>
    <row r="14" spans="1:5" ht="15" customHeight="1" thickBot="1" x14ac:dyDescent="0.4">
      <c r="A14" s="42"/>
      <c r="B14" s="42"/>
      <c r="C14" s="42"/>
      <c r="D14" s="42"/>
      <c r="E14" s="42"/>
    </row>
    <row r="15" spans="1:5" ht="21.5" thickBot="1" x14ac:dyDescent="0.55000000000000004">
      <c r="A15" s="42"/>
      <c r="B15" s="73" t="s">
        <v>36</v>
      </c>
      <c r="C15" s="20" t="s">
        <v>26</v>
      </c>
      <c r="D15" s="20" t="s">
        <v>29</v>
      </c>
      <c r="E15" s="42"/>
    </row>
    <row r="16" spans="1:5" ht="44.5" customHeight="1" thickBot="1" x14ac:dyDescent="0.55000000000000004">
      <c r="A16" s="42"/>
      <c r="B16" s="75" t="s">
        <v>43</v>
      </c>
      <c r="C16" s="72">
        <v>17811200000</v>
      </c>
      <c r="D16" s="38">
        <f>C16*40%</f>
        <v>7124480000</v>
      </c>
      <c r="E16" s="42" t="s">
        <v>39</v>
      </c>
    </row>
    <row r="17" spans="1:9" ht="23.25" customHeight="1" thickBot="1" x14ac:dyDescent="0.55000000000000004">
      <c r="A17" s="42"/>
      <c r="B17" s="74" t="s">
        <v>31</v>
      </c>
      <c r="C17" s="39">
        <v>203000000</v>
      </c>
      <c r="D17" s="39">
        <v>45140000</v>
      </c>
      <c r="E17" s="42"/>
    </row>
    <row r="18" spans="1:9" ht="23.25" customHeight="1" thickBot="1" x14ac:dyDescent="0.55000000000000004">
      <c r="A18" s="42"/>
      <c r="B18" s="23" t="s">
        <v>14</v>
      </c>
      <c r="C18" s="24">
        <f>C16/C17</f>
        <v>87.739901477832518</v>
      </c>
      <c r="D18" s="24">
        <f>D16/D17</f>
        <v>157.83074878156845</v>
      </c>
      <c r="E18" s="42"/>
      <c r="I18" s="44"/>
    </row>
    <row r="19" spans="1:9" ht="24" customHeight="1" thickBot="1" x14ac:dyDescent="0.55000000000000004">
      <c r="A19" s="42"/>
      <c r="B19" s="22" t="s">
        <v>0</v>
      </c>
      <c r="C19" s="25">
        <v>8300</v>
      </c>
      <c r="D19" s="25">
        <v>4200</v>
      </c>
      <c r="E19" s="42"/>
    </row>
    <row r="20" spans="1:9" ht="24" customHeight="1" thickBot="1" x14ac:dyDescent="0.55000000000000004">
      <c r="A20" s="42"/>
      <c r="B20" s="26" t="s">
        <v>1</v>
      </c>
      <c r="C20" s="27">
        <v>15600</v>
      </c>
      <c r="D20" s="27">
        <v>8160</v>
      </c>
      <c r="E20" s="42"/>
    </row>
    <row r="21" spans="1:9" ht="24" customHeight="1" thickBot="1" x14ac:dyDescent="0.55000000000000004">
      <c r="A21" s="42"/>
      <c r="B21" s="28" t="s">
        <v>25</v>
      </c>
      <c r="C21" s="39">
        <v>1.88</v>
      </c>
      <c r="D21" s="39">
        <v>2.0499999999999998</v>
      </c>
      <c r="E21" s="42"/>
    </row>
    <row r="22" spans="1:9" ht="24" customHeight="1" thickBot="1" x14ac:dyDescent="0.55000000000000004">
      <c r="A22" s="42"/>
      <c r="B22" s="26" t="s">
        <v>2</v>
      </c>
      <c r="C22" s="27">
        <v>8</v>
      </c>
      <c r="D22" s="27">
        <v>8</v>
      </c>
      <c r="E22" s="42"/>
    </row>
    <row r="23" spans="1:9" ht="24" customHeight="1" x14ac:dyDescent="0.5">
      <c r="A23" s="42"/>
      <c r="B23" s="28" t="s">
        <v>27</v>
      </c>
      <c r="C23" s="25">
        <v>272000</v>
      </c>
      <c r="D23" s="25">
        <v>127495</v>
      </c>
      <c r="E23" s="42"/>
    </row>
    <row r="24" spans="1:9" ht="24" customHeight="1" thickBot="1" x14ac:dyDescent="0.55000000000000004">
      <c r="A24" s="42"/>
      <c r="B24" s="21" t="s">
        <v>3</v>
      </c>
      <c r="C24" s="27">
        <v>2500</v>
      </c>
      <c r="D24" s="27">
        <v>2500</v>
      </c>
      <c r="E24" s="42"/>
    </row>
    <row r="25" spans="1:9" ht="24" customHeight="1" thickBot="1" x14ac:dyDescent="0.55000000000000004">
      <c r="A25" s="42"/>
      <c r="B25" s="22" t="s">
        <v>28</v>
      </c>
      <c r="C25" s="25">
        <v>17500</v>
      </c>
      <c r="D25" s="25">
        <v>17500</v>
      </c>
      <c r="E25" s="42"/>
    </row>
    <row r="26" spans="1:9" ht="24" customHeight="1" thickBot="1" x14ac:dyDescent="0.55000000000000004">
      <c r="A26" s="42"/>
      <c r="B26" s="26" t="s">
        <v>6</v>
      </c>
      <c r="C26" s="27">
        <v>60</v>
      </c>
      <c r="D26" s="27">
        <v>25</v>
      </c>
      <c r="E26" s="42"/>
    </row>
    <row r="27" spans="1:9" ht="24" customHeight="1" thickBot="1" x14ac:dyDescent="0.55000000000000004">
      <c r="A27" s="42"/>
      <c r="B27" s="22" t="s">
        <v>5</v>
      </c>
      <c r="C27" s="25">
        <v>680</v>
      </c>
      <c r="D27" s="25">
        <v>480</v>
      </c>
      <c r="E27" s="42"/>
    </row>
    <row r="28" spans="1:9" ht="24" customHeight="1" thickBot="1" x14ac:dyDescent="0.55000000000000004">
      <c r="A28" s="42"/>
      <c r="B28" s="26" t="s">
        <v>4</v>
      </c>
      <c r="C28" s="27">
        <v>25000</v>
      </c>
      <c r="D28" s="27">
        <v>8000</v>
      </c>
      <c r="E28" s="42"/>
    </row>
    <row r="29" spans="1:9" ht="21.75" customHeight="1" thickBot="1" x14ac:dyDescent="0.55000000000000004">
      <c r="A29" s="42"/>
      <c r="B29" s="40" t="s">
        <v>30</v>
      </c>
      <c r="C29" s="41">
        <v>35</v>
      </c>
      <c r="D29" s="41">
        <v>15</v>
      </c>
      <c r="E29" s="42"/>
    </row>
    <row r="30" spans="1:9" x14ac:dyDescent="0.35">
      <c r="A30" s="42"/>
      <c r="B30" s="42"/>
      <c r="C30" s="42"/>
      <c r="D30" s="42"/>
      <c r="E30" s="42"/>
    </row>
    <row r="31" spans="1:9" x14ac:dyDescent="0.35">
      <c r="A31" s="42"/>
      <c r="B31" s="42"/>
      <c r="C31" s="42"/>
      <c r="D31" s="42"/>
    </row>
    <row r="32" spans="1:9" x14ac:dyDescent="0.35">
      <c r="B32" s="42"/>
      <c r="C32" s="42"/>
      <c r="D32" s="42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10864-A9CA-4A36-898E-C6771BBA1F46}">
  <dimension ref="A1:G20"/>
  <sheetViews>
    <sheetView zoomScale="80" zoomScaleNormal="80" workbookViewId="0">
      <selection activeCell="J6" sqref="J6"/>
    </sheetView>
  </sheetViews>
  <sheetFormatPr defaultColWidth="15.7265625" defaultRowHeight="15.5" x14ac:dyDescent="0.35"/>
  <cols>
    <col min="1" max="1" width="15.26953125" style="3" customWidth="1"/>
    <col min="2" max="2" width="33" style="3" customWidth="1"/>
    <col min="3" max="3" width="28.90625" style="3" customWidth="1"/>
    <col min="4" max="4" width="11.26953125" style="3" customWidth="1"/>
    <col min="5" max="5" width="24" style="3" customWidth="1"/>
    <col min="6" max="6" width="15.7265625" style="3"/>
    <col min="7" max="7" width="25.1796875" style="3" customWidth="1"/>
    <col min="8" max="8" width="30.6328125" style="3" customWidth="1"/>
    <col min="9" max="16384" width="15.7265625" style="3"/>
  </cols>
  <sheetData>
    <row r="1" spans="1:7" ht="20.149999999999999" customHeight="1" x14ac:dyDescent="0.35">
      <c r="A1" s="54"/>
      <c r="B1" s="54"/>
      <c r="C1" s="54"/>
      <c r="D1" s="54"/>
      <c r="E1" s="54"/>
      <c r="F1" s="54"/>
    </row>
    <row r="2" spans="1:7" ht="23.5" x14ac:dyDescent="0.55000000000000004">
      <c r="A2" s="54"/>
      <c r="B2" s="58" t="s">
        <v>33</v>
      </c>
      <c r="C2" s="54"/>
      <c r="D2" s="54"/>
      <c r="E2" s="54"/>
      <c r="F2" s="54"/>
    </row>
    <row r="3" spans="1:7" ht="15" customHeight="1" thickBot="1" x14ac:dyDescent="0.55000000000000004">
      <c r="A3" s="54"/>
      <c r="B3" s="59"/>
      <c r="C3" s="54"/>
      <c r="D3" s="54"/>
      <c r="E3" s="54"/>
      <c r="F3" s="54"/>
    </row>
    <row r="4" spans="1:7" ht="19" thickBot="1" x14ac:dyDescent="0.5">
      <c r="A4" s="54"/>
      <c r="B4" s="12"/>
      <c r="C4" s="63">
        <v>2023</v>
      </c>
      <c r="D4" s="64"/>
      <c r="E4" s="54"/>
    </row>
    <row r="5" spans="1:7" ht="18.75" customHeight="1" x14ac:dyDescent="0.35">
      <c r="A5" s="54"/>
      <c r="B5" s="65" t="s">
        <v>7</v>
      </c>
      <c r="C5" s="67" t="s">
        <v>17</v>
      </c>
      <c r="D5" s="68"/>
      <c r="E5" s="54"/>
    </row>
    <row r="6" spans="1:7" ht="16.5" customHeight="1" thickBot="1" x14ac:dyDescent="0.4">
      <c r="A6" s="54"/>
      <c r="B6" s="66"/>
      <c r="C6" s="69"/>
      <c r="D6" s="70"/>
      <c r="E6" s="54"/>
    </row>
    <row r="7" spans="1:7" ht="19" thickBot="1" x14ac:dyDescent="0.4">
      <c r="A7" s="54"/>
      <c r="B7" s="16"/>
      <c r="C7" s="15" t="s">
        <v>9</v>
      </c>
      <c r="D7" s="6" t="s">
        <v>24</v>
      </c>
      <c r="E7" s="54"/>
    </row>
    <row r="8" spans="1:7" ht="26.15" customHeight="1" thickBot="1" x14ac:dyDescent="0.55000000000000004">
      <c r="A8" s="54"/>
      <c r="B8" s="17" t="s">
        <v>10</v>
      </c>
      <c r="C8" s="7">
        <f>C15*15%</f>
        <v>2671680000</v>
      </c>
      <c r="D8" s="8">
        <v>0.15</v>
      </c>
      <c r="E8" s="54"/>
    </row>
    <row r="9" spans="1:7" ht="26.15" customHeight="1" thickBot="1" x14ac:dyDescent="0.55000000000000004">
      <c r="A9" s="54"/>
      <c r="B9" s="16" t="s">
        <v>11</v>
      </c>
      <c r="C9" s="9">
        <f>C15*25%</f>
        <v>4452800000</v>
      </c>
      <c r="D9" s="10">
        <v>0.25</v>
      </c>
      <c r="E9" s="54"/>
      <c r="G9" s="76"/>
    </row>
    <row r="10" spans="1:7" ht="26.15" customHeight="1" thickBot="1" x14ac:dyDescent="0.55000000000000004">
      <c r="A10" s="54"/>
      <c r="B10" s="17" t="s">
        <v>12</v>
      </c>
      <c r="C10" s="7">
        <f>C15*21%</f>
        <v>3740352000</v>
      </c>
      <c r="D10" s="8">
        <v>0.21</v>
      </c>
      <c r="E10" s="54"/>
      <c r="G10" s="76"/>
    </row>
    <row r="11" spans="1:7" ht="26.15" customHeight="1" thickBot="1" x14ac:dyDescent="0.55000000000000004">
      <c r="A11" s="54"/>
      <c r="B11" s="16" t="s">
        <v>13</v>
      </c>
      <c r="C11" s="9">
        <f>C15*23%</f>
        <v>4096576000</v>
      </c>
      <c r="D11" s="10">
        <v>0.23</v>
      </c>
      <c r="E11" s="54"/>
    </row>
    <row r="12" spans="1:7" ht="26.15" customHeight="1" thickBot="1" x14ac:dyDescent="0.55000000000000004">
      <c r="A12" s="54"/>
      <c r="B12" s="17" t="s">
        <v>15</v>
      </c>
      <c r="C12" s="7">
        <f>C15*3%</f>
        <v>534336000</v>
      </c>
      <c r="D12" s="8">
        <v>0.03</v>
      </c>
      <c r="E12" s="54"/>
    </row>
    <row r="13" spans="1:7" ht="26.15" customHeight="1" thickBot="1" x14ac:dyDescent="0.55000000000000004">
      <c r="A13" s="54"/>
      <c r="B13" s="16" t="s">
        <v>16</v>
      </c>
      <c r="C13" s="9">
        <f>C15*2%</f>
        <v>356224000</v>
      </c>
      <c r="D13" s="10">
        <v>0.02</v>
      </c>
      <c r="E13" s="54"/>
    </row>
    <row r="14" spans="1:7" ht="26.15" customHeight="1" thickBot="1" x14ac:dyDescent="0.55000000000000004">
      <c r="A14" s="54"/>
      <c r="B14" s="18" t="s">
        <v>18</v>
      </c>
      <c r="C14" s="11">
        <f>C15*11%</f>
        <v>1959232000</v>
      </c>
      <c r="D14" s="8">
        <v>0.11</v>
      </c>
      <c r="E14" s="54"/>
    </row>
    <row r="15" spans="1:7" ht="26.15" customHeight="1" thickBot="1" x14ac:dyDescent="0.55000000000000004">
      <c r="A15" s="54"/>
      <c r="B15" s="19" t="s">
        <v>8</v>
      </c>
      <c r="C15" s="13">
        <v>17811200000</v>
      </c>
      <c r="D15" s="14">
        <f>SUM(D8:D14)</f>
        <v>1</v>
      </c>
      <c r="E15" s="54"/>
    </row>
    <row r="16" spans="1:7" x14ac:dyDescent="0.35">
      <c r="A16" s="54"/>
      <c r="B16" s="54"/>
      <c r="C16" s="54"/>
      <c r="D16" s="54"/>
      <c r="E16" s="54"/>
    </row>
    <row r="17" spans="1:5" x14ac:dyDescent="0.35">
      <c r="A17" s="54"/>
      <c r="B17" s="54"/>
      <c r="C17" s="77"/>
      <c r="D17" s="54"/>
      <c r="E17" s="54"/>
    </row>
    <row r="18" spans="1:5" x14ac:dyDescent="0.35">
      <c r="A18" s="54"/>
      <c r="B18" s="54"/>
      <c r="C18" s="54"/>
      <c r="D18" s="54"/>
      <c r="E18" s="54"/>
    </row>
    <row r="19" spans="1:5" x14ac:dyDescent="0.35">
      <c r="A19" s="54"/>
      <c r="B19" s="54"/>
      <c r="C19" s="54"/>
      <c r="D19" s="54"/>
      <c r="E19" s="54"/>
    </row>
    <row r="20" spans="1:5" x14ac:dyDescent="0.35">
      <c r="A20" s="54"/>
      <c r="B20" s="54"/>
      <c r="C20" s="54"/>
      <c r="D20" s="54"/>
      <c r="E20" s="54"/>
    </row>
  </sheetData>
  <mergeCells count="3">
    <mergeCell ref="C4:D4"/>
    <mergeCell ref="B5:B6"/>
    <mergeCell ref="C5:D6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7"/>
  <sheetViews>
    <sheetView topLeftCell="A3" zoomScaleNormal="100" workbookViewId="0">
      <selection activeCell="D15" sqref="D15"/>
    </sheetView>
  </sheetViews>
  <sheetFormatPr defaultColWidth="15.7265625" defaultRowHeight="15.5" x14ac:dyDescent="0.35"/>
  <cols>
    <col min="1" max="1" width="15.26953125" style="3" customWidth="1"/>
    <col min="2" max="2" width="22.90625" style="47" customWidth="1"/>
    <col min="3" max="3" width="20.7265625" style="3" customWidth="1"/>
    <col min="4" max="4" width="20" style="3" customWidth="1"/>
    <col min="5" max="16384" width="15.7265625" style="3"/>
  </cols>
  <sheetData>
    <row r="1" spans="1:5" ht="20.149999999999999" customHeight="1" x14ac:dyDescent="0.35">
      <c r="A1" s="54"/>
      <c r="B1" s="55"/>
      <c r="C1" s="54"/>
      <c r="D1" s="54"/>
      <c r="E1" s="54"/>
    </row>
    <row r="2" spans="1:5" ht="23.5" x14ac:dyDescent="0.55000000000000004">
      <c r="A2" s="54" t="s">
        <v>41</v>
      </c>
      <c r="B2" s="56" t="s">
        <v>42</v>
      </c>
      <c r="C2" s="54"/>
      <c r="D2" s="54"/>
      <c r="E2" s="54"/>
    </row>
    <row r="3" spans="1:5" ht="15" customHeight="1" thickBot="1" x14ac:dyDescent="0.55000000000000004">
      <c r="A3" s="54"/>
      <c r="B3" s="57"/>
      <c r="C3" s="54"/>
      <c r="D3" s="54"/>
      <c r="E3" s="54"/>
    </row>
    <row r="4" spans="1:5" ht="18.75" customHeight="1" x14ac:dyDescent="0.35">
      <c r="A4" s="54"/>
      <c r="B4" s="71" t="s">
        <v>37</v>
      </c>
      <c r="C4" s="71" t="s">
        <v>38</v>
      </c>
      <c r="D4" s="71" t="s">
        <v>40</v>
      </c>
      <c r="E4" s="54"/>
    </row>
    <row r="5" spans="1:5" ht="16.5" customHeight="1" thickBot="1" x14ac:dyDescent="0.4">
      <c r="A5" s="54"/>
      <c r="B5" s="66"/>
      <c r="C5" s="66"/>
      <c r="D5" s="66"/>
      <c r="E5" s="54"/>
    </row>
    <row r="6" spans="1:5" ht="19" thickBot="1" x14ac:dyDescent="0.4">
      <c r="A6" s="54"/>
      <c r="B6" s="45">
        <v>2017</v>
      </c>
      <c r="C6" s="46">
        <v>10</v>
      </c>
      <c r="D6" s="51">
        <v>0.09</v>
      </c>
      <c r="E6" s="54"/>
    </row>
    <row r="7" spans="1:5" ht="26.15" customHeight="1" thickBot="1" x14ac:dyDescent="0.4">
      <c r="A7" s="54"/>
      <c r="B7" s="48">
        <v>2018</v>
      </c>
      <c r="C7" s="49">
        <v>10.7</v>
      </c>
      <c r="D7" s="60">
        <v>7.0000000000000007E-2</v>
      </c>
      <c r="E7" s="54"/>
    </row>
    <row r="8" spans="1:5" ht="26.15" customHeight="1" thickBot="1" x14ac:dyDescent="0.4">
      <c r="A8" s="54"/>
      <c r="B8" s="45">
        <v>2019</v>
      </c>
      <c r="C8" s="46">
        <v>11.5</v>
      </c>
      <c r="D8" s="61">
        <v>7.4999999999999997E-2</v>
      </c>
      <c r="E8" s="54"/>
    </row>
    <row r="9" spans="1:5" ht="26.15" customHeight="1" thickBot="1" x14ac:dyDescent="0.4">
      <c r="A9" s="54"/>
      <c r="B9" s="48">
        <v>2020</v>
      </c>
      <c r="C9" s="49">
        <v>11.9</v>
      </c>
      <c r="D9" s="62">
        <v>3.5000000000000003E-2</v>
      </c>
      <c r="E9" s="54"/>
    </row>
    <row r="10" spans="1:5" ht="26.15" customHeight="1" thickBot="1" x14ac:dyDescent="0.4">
      <c r="A10" s="54"/>
      <c r="B10" s="45">
        <v>2021</v>
      </c>
      <c r="C10" s="46">
        <v>15.7</v>
      </c>
      <c r="D10" s="51">
        <v>0.32</v>
      </c>
      <c r="E10" s="54"/>
    </row>
    <row r="11" spans="1:5" ht="26.15" customHeight="1" thickBot="1" x14ac:dyDescent="0.4">
      <c r="A11" s="54"/>
      <c r="B11" s="48">
        <v>2022</v>
      </c>
      <c r="C11" s="49">
        <v>18.399999999999999</v>
      </c>
      <c r="D11" s="60">
        <v>0.17</v>
      </c>
      <c r="E11" s="54"/>
    </row>
    <row r="12" spans="1:5" ht="26.15" customHeight="1" thickBot="1" x14ac:dyDescent="0.4">
      <c r="A12" s="54"/>
      <c r="B12" s="52">
        <v>2023</v>
      </c>
      <c r="C12" s="53">
        <v>17.8</v>
      </c>
      <c r="D12" s="78">
        <v>-3.2000000000000001E-2</v>
      </c>
      <c r="E12" s="54"/>
    </row>
    <row r="13" spans="1:5" x14ac:dyDescent="0.35">
      <c r="A13" s="54"/>
      <c r="B13" s="55"/>
      <c r="C13" s="54"/>
      <c r="D13" s="54"/>
      <c r="E13" s="54"/>
    </row>
    <row r="14" spans="1:5" x14ac:dyDescent="0.35">
      <c r="A14" s="54"/>
      <c r="B14" s="55"/>
      <c r="C14" s="54"/>
      <c r="D14" s="54"/>
      <c r="E14" s="54"/>
    </row>
    <row r="15" spans="1:5" x14ac:dyDescent="0.35">
      <c r="A15" s="54"/>
      <c r="B15" s="55"/>
      <c r="C15" s="54"/>
      <c r="D15" s="54"/>
      <c r="E15" s="54"/>
    </row>
    <row r="16" spans="1:5" x14ac:dyDescent="0.35">
      <c r="A16" s="54"/>
      <c r="B16" s="55"/>
      <c r="C16" s="54"/>
      <c r="D16" s="54"/>
      <c r="E16" s="54"/>
    </row>
    <row r="17" spans="1:5" x14ac:dyDescent="0.35">
      <c r="A17" s="54"/>
      <c r="B17" s="55"/>
      <c r="C17" s="54"/>
      <c r="D17" s="54"/>
      <c r="E17" s="54"/>
    </row>
  </sheetData>
  <mergeCells count="3">
    <mergeCell ref="C4:C5"/>
    <mergeCell ref="B4:B5"/>
    <mergeCell ref="D4:D5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E12"/>
  <sheetViews>
    <sheetView workbookViewId="0">
      <selection activeCell="I12" sqref="I12"/>
    </sheetView>
  </sheetViews>
  <sheetFormatPr defaultColWidth="9.1796875" defaultRowHeight="18.5" x14ac:dyDescent="0.45"/>
  <cols>
    <col min="1" max="1" width="15.7265625" style="1" customWidth="1"/>
    <col min="2" max="2" width="53.6328125" style="1" customWidth="1"/>
    <col min="3" max="3" width="14.54296875" style="1" bestFit="1" customWidth="1"/>
    <col min="4" max="4" width="13.54296875" style="1" customWidth="1"/>
    <col min="5" max="5" width="13.7265625" style="1" customWidth="1"/>
    <col min="6" max="16384" width="9.1796875" style="1"/>
  </cols>
  <sheetData>
    <row r="1" spans="2:5" ht="20.149999999999999" customHeight="1" x14ac:dyDescent="0.45"/>
    <row r="2" spans="2:5" ht="23.5" x14ac:dyDescent="0.55000000000000004">
      <c r="B2" s="4" t="s">
        <v>19</v>
      </c>
      <c r="C2" s="5"/>
    </row>
    <row r="3" spans="2:5" ht="14.25" customHeight="1" thickBot="1" x14ac:dyDescent="0.6">
      <c r="B3" s="5"/>
      <c r="C3" s="5"/>
    </row>
    <row r="4" spans="2:5" ht="21.5" thickBot="1" x14ac:dyDescent="0.55000000000000004">
      <c r="B4" s="29"/>
      <c r="C4" s="30" t="s">
        <v>48</v>
      </c>
      <c r="D4" s="30" t="s">
        <v>24</v>
      </c>
    </row>
    <row r="5" spans="2:5" ht="21.5" thickBot="1" x14ac:dyDescent="0.55000000000000004">
      <c r="B5" s="31" t="s">
        <v>44</v>
      </c>
      <c r="C5" s="80">
        <v>647</v>
      </c>
      <c r="D5" s="86">
        <v>2.5000000000000001E-3</v>
      </c>
      <c r="E5" s="84"/>
    </row>
    <row r="6" spans="2:5" ht="21.5" thickBot="1" x14ac:dyDescent="0.55000000000000004">
      <c r="B6" s="32" t="s">
        <v>20</v>
      </c>
      <c r="C6" s="81">
        <v>49128</v>
      </c>
      <c r="D6" s="60">
        <v>0.18659999999999999</v>
      </c>
    </row>
    <row r="7" spans="2:5" ht="21.5" thickBot="1" x14ac:dyDescent="0.55000000000000004">
      <c r="B7" s="31" t="s">
        <v>45</v>
      </c>
      <c r="C7" s="82">
        <v>113489</v>
      </c>
      <c r="D7" s="61">
        <v>0.43090000000000001</v>
      </c>
    </row>
    <row r="8" spans="2:5" ht="21.5" thickBot="1" x14ac:dyDescent="0.55000000000000004">
      <c r="B8" s="32" t="s">
        <v>46</v>
      </c>
      <c r="C8" s="81">
        <v>60377</v>
      </c>
      <c r="D8" s="62">
        <v>0.22919999999999999</v>
      </c>
    </row>
    <row r="9" spans="2:5" ht="21.5" thickBot="1" x14ac:dyDescent="0.55000000000000004">
      <c r="B9" s="31" t="s">
        <v>47</v>
      </c>
      <c r="C9" s="83">
        <v>39683</v>
      </c>
      <c r="D9" s="51">
        <v>0.15079999999999999</v>
      </c>
    </row>
    <row r="10" spans="2:5" ht="21.5" thickBot="1" x14ac:dyDescent="0.55000000000000004">
      <c r="B10" s="29" t="s">
        <v>8</v>
      </c>
      <c r="C10" s="33">
        <f>SUM(C4:C9)</f>
        <v>263324</v>
      </c>
      <c r="D10" s="85">
        <v>1</v>
      </c>
    </row>
    <row r="11" spans="2:5" x14ac:dyDescent="0.45">
      <c r="C11" s="79"/>
    </row>
    <row r="12" spans="2:5" ht="124" x14ac:dyDescent="0.45">
      <c r="B12" s="50" t="s">
        <v>49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9"/>
  <sheetViews>
    <sheetView workbookViewId="0">
      <selection activeCell="C12" sqref="C12"/>
    </sheetView>
  </sheetViews>
  <sheetFormatPr defaultColWidth="15.7265625" defaultRowHeight="14.5" x14ac:dyDescent="0.35"/>
  <cols>
    <col min="1" max="1" width="16.54296875" customWidth="1"/>
    <col min="2" max="2" width="37.26953125" bestFit="1" customWidth="1"/>
  </cols>
  <sheetData>
    <row r="1" spans="2:3" ht="19.5" customHeight="1" x14ac:dyDescent="0.35"/>
    <row r="2" spans="2:3" ht="23.5" x14ac:dyDescent="0.55000000000000004">
      <c r="B2" s="4" t="s">
        <v>32</v>
      </c>
      <c r="C2" s="1"/>
    </row>
    <row r="3" spans="2:3" ht="10.5" customHeight="1" thickBot="1" x14ac:dyDescent="0.5">
      <c r="B3" s="1"/>
      <c r="C3" s="1"/>
    </row>
    <row r="4" spans="2:3" ht="21.5" thickBot="1" x14ac:dyDescent="0.55000000000000004">
      <c r="B4" s="34"/>
      <c r="C4" s="30">
        <v>2023</v>
      </c>
    </row>
    <row r="5" spans="2:3" ht="21" x14ac:dyDescent="0.5">
      <c r="B5" s="31" t="s">
        <v>21</v>
      </c>
      <c r="C5" s="35">
        <v>0.24</v>
      </c>
    </row>
    <row r="6" spans="2:3" ht="21" x14ac:dyDescent="0.5">
      <c r="B6" s="32" t="s">
        <v>22</v>
      </c>
      <c r="C6" s="36">
        <v>0.15</v>
      </c>
    </row>
    <row r="7" spans="2:3" ht="21" x14ac:dyDescent="0.5">
      <c r="B7" s="31" t="s">
        <v>23</v>
      </c>
      <c r="C7" s="35">
        <v>0.57999999999999996</v>
      </c>
    </row>
    <row r="8" spans="2:3" ht="21.5" thickBot="1" x14ac:dyDescent="0.55000000000000004">
      <c r="B8" s="32" t="s">
        <v>18</v>
      </c>
      <c r="C8" s="36">
        <v>0.03</v>
      </c>
    </row>
    <row r="9" spans="2:3" ht="21.5" thickBot="1" x14ac:dyDescent="0.55000000000000004">
      <c r="B9" s="29" t="s">
        <v>8</v>
      </c>
      <c r="C9" s="37">
        <f>SUM(C5:C8)</f>
        <v>1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95797-E94B-4BD0-A422-3C5ECFBC08D3}">
  <dimension ref="A1"/>
  <sheetViews>
    <sheetView workbookViewId="0">
      <selection activeCell="I2" sqref="I2"/>
    </sheetView>
  </sheetViews>
  <sheetFormatPr defaultRowHeight="14.5" x14ac:dyDescent="0.35"/>
  <sheetData/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Nrs gerais PIB</vt:lpstr>
      <vt:lpstr>PIB por segmento</vt:lpstr>
      <vt:lpstr>Evolução ano a ano</vt:lpstr>
      <vt:lpstr>Empregos</vt:lpstr>
      <vt:lpstr>Área has segm</vt:lpstr>
      <vt:lpstr>Dados Regionais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</dc:creator>
  <cp:lastModifiedBy>IBRAFLOR - Desde 1994</cp:lastModifiedBy>
  <dcterms:created xsi:type="dcterms:W3CDTF">2019-05-28T18:33:51Z</dcterms:created>
  <dcterms:modified xsi:type="dcterms:W3CDTF">2024-09-02T19:06:53Z</dcterms:modified>
</cp:coreProperties>
</file>